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JPII\Desktop\"/>
    </mc:Choice>
  </mc:AlternateContent>
  <xr:revisionPtr revIDLastSave="0" documentId="13_ncr:1_{941CF34F-1352-4BDE-913B-7A7C1D007010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D29" i="1" l="1"/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<sst xmlns="http://schemas.openxmlformats.org/spreadsheetml/2006/main" count="90" uniqueCount="62">
  <si>
    <t>Nr licznika</t>
  </si>
  <si>
    <t>Nr PPE zweryfikowany</t>
  </si>
  <si>
    <t> ul. PIŁSUDSKIEGO 32 / 1</t>
  </si>
  <si>
    <t> ul. PIGONIA 4 / 32</t>
  </si>
  <si>
    <t> ul. PIJARSKA 7 / 8</t>
  </si>
  <si>
    <t> ul. PIJARSKA 7 / 9</t>
  </si>
  <si>
    <t> ul. PIJARSKA 7 / 7</t>
  </si>
  <si>
    <t> ul. PIJARSKA 7 / 6</t>
  </si>
  <si>
    <t> ul. FRANCISZKAŃSKA 1</t>
  </si>
  <si>
    <t> ul. KANONICZA 25</t>
  </si>
  <si>
    <t> ul. KANONICZA 20</t>
  </si>
  <si>
    <t> ul. KANONICZA 9</t>
  </si>
  <si>
    <t> ul. BERNARDYŃSKA 3</t>
  </si>
  <si>
    <t>PPE590322429300001985</t>
  </si>
  <si>
    <t>ul. BOBRZYŃSKIEGO 10</t>
  </si>
  <si>
    <t>PPE590322429300001992</t>
  </si>
  <si>
    <t>PPE590322429100186080</t>
  </si>
  <si>
    <t>PPE590322429101122698</t>
  </si>
  <si>
    <t>PPE590322429100886843</t>
  </si>
  <si>
    <t>PPE590322429100004667</t>
  </si>
  <si>
    <t>PPE590322429100219818</t>
  </si>
  <si>
    <t>PPE590322429100660108</t>
  </si>
  <si>
    <t>PPE590322429100415005</t>
  </si>
  <si>
    <t>PPE590322429100548222</t>
  </si>
  <si>
    <t>PPE590322429100912726</t>
  </si>
  <si>
    <t>PPE590322429100599965</t>
  </si>
  <si>
    <t>A322056102458</t>
  </si>
  <si>
    <t>PPE590322429100069369</t>
  </si>
  <si>
    <t>PPE590322429100933745</t>
  </si>
  <si>
    <t>PPE590322429100709852</t>
  </si>
  <si>
    <t>PPE590322429100210327</t>
  </si>
  <si>
    <t>PPE590322429100696367</t>
  </si>
  <si>
    <t>PPE590322429100903670</t>
  </si>
  <si>
    <t>PPE590322429100528743</t>
  </si>
  <si>
    <t> ul. PIŁSUDSKIEGO 32 kl.</t>
  </si>
  <si>
    <t>PPE590322429100243202</t>
  </si>
  <si>
    <t> ul. PIŁSUDSKIEGO 32 / 4</t>
  </si>
  <si>
    <t> ul. PIŁSUDSKIEGO 32 / 4A</t>
  </si>
  <si>
    <t>PPE590322429101244109</t>
  </si>
  <si>
    <t>PPE590322429101245779</t>
  </si>
  <si>
    <t>PPE590322429401092356</t>
  </si>
  <si>
    <t>PPE590322429101032584</t>
  </si>
  <si>
    <t>ul. SŁAWKOWSKA 32</t>
  </si>
  <si>
    <t>PPE590322429100238383</t>
  </si>
  <si>
    <t>PPE590322429100779039</t>
  </si>
  <si>
    <t>Taryfa dystrybucyjna</t>
  </si>
  <si>
    <t>B23 - id 8</t>
  </si>
  <si>
    <t>G11 - id 16</t>
  </si>
  <si>
    <t>C21 - id 10</t>
  </si>
  <si>
    <t>C11 - id 23</t>
  </si>
  <si>
    <t>C11 - id 16</t>
  </si>
  <si>
    <t> ul. FRANCISZKAŃSKA 1 / Piwnica</t>
  </si>
  <si>
    <t>G12 - id 17</t>
  </si>
  <si>
    <t>A322056065181</t>
  </si>
  <si>
    <t>PPE590322429100013287</t>
  </si>
  <si>
    <t>C11 -id 23</t>
  </si>
  <si>
    <t>C11 -  id 23</t>
  </si>
  <si>
    <t>Adres</t>
  </si>
  <si>
    <t>RAZEM PLANOWANE ZUZYCIE</t>
  </si>
  <si>
    <t>Planowane zużycie w okresie 01.VII.2022-30.VI.2023                (KWH)</t>
  </si>
  <si>
    <t>Zamawiający zaokrągla: 823 000</t>
  </si>
  <si>
    <t> ul. Św. Marka 10 - Kościół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</si>
</sst>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/>
    <xf numFmtId="0" fontId="1" fillId="0" borderId="6" xfId="0" applyFont="1" applyBorder="1" applyAlignment="1">
      <alignment horizontal="center" wrapText="1"/>
    </xf>
    <xf numFmtId="0" fontId="0" fillId="0" borderId="1" xfId="0" applyFill="1" applyBorder="1"/>
    <xf numFmtId="3" fontId="0" fillId="0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workbookViewId="0">
      <selection activeCell="E6" sqref="E6"/>
    </sheetView>
  </sheetViews>
  <sheetFormatPr defaultRowHeight="14.4" x14ac:dyDescent="0.3"/>
  <cols>
    <col min="1" max="1" width="14" customWidth="1"/>
    <col min="2" max="2" width="23.109375" customWidth="1"/>
    <col min="3" max="3" width="26.5546875" customWidth="1"/>
    <col min="4" max="4" width="21.5546875" customWidth="1"/>
    <col min="5" max="5" width="21" customWidth="1"/>
  </cols>
  <sheetData>
    <row r="1" spans="1:16" ht="55.5" customHeight="1" x14ac:dyDescent="0.3">
      <c r="A1" s="7" t="s">
        <v>0</v>
      </c>
      <c r="B1" s="7" t="s">
        <v>1</v>
      </c>
      <c r="C1" s="7" t="s">
        <v>57</v>
      </c>
      <c r="D1" s="7" t="s">
        <v>59</v>
      </c>
      <c r="E1" s="7" t="s">
        <v>45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1.75" customHeight="1" x14ac:dyDescent="0.3">
      <c r="A2" s="3">
        <v>87573207</v>
      </c>
      <c r="B2" s="3" t="s">
        <v>13</v>
      </c>
      <c r="C2" s="3" t="s">
        <v>14</v>
      </c>
      <c r="D2" s="5">
        <f>(35454+16093+11292+7763+7732+29032+32039+35044+31764+16348+6957+6741+7858+7732)*1.2</f>
        <v>302218.8</v>
      </c>
      <c r="E2" s="3" t="s">
        <v>46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1.75" customHeight="1" x14ac:dyDescent="0.3">
      <c r="A3" s="3">
        <v>87573206</v>
      </c>
      <c r="B3" s="3" t="s">
        <v>15</v>
      </c>
      <c r="C3" s="3" t="s">
        <v>14</v>
      </c>
      <c r="D3" s="5">
        <f>(13111+12125+12646+15533+8564+10172+9547+6858+15381+14714+24619+7487+14929)*1.2</f>
        <v>198823.19999999998</v>
      </c>
      <c r="E3" s="3" t="s">
        <v>46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1.75" customHeight="1" x14ac:dyDescent="0.3">
      <c r="A4" s="12">
        <v>93932976</v>
      </c>
      <c r="B4" s="3" t="s">
        <v>16</v>
      </c>
      <c r="C4" s="3" t="s">
        <v>12</v>
      </c>
      <c r="D4" s="5">
        <f>(6047+6305+6628+10812+7212+6610+3881+7441+6558+6224+6089)*1.2</f>
        <v>88568.4</v>
      </c>
      <c r="E4" s="3" t="s">
        <v>47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.75" customHeight="1" x14ac:dyDescent="0.3">
      <c r="A5" s="12">
        <v>90388930</v>
      </c>
      <c r="B5" s="3" t="s">
        <v>17</v>
      </c>
      <c r="C5" s="3" t="s">
        <v>12</v>
      </c>
      <c r="D5" s="5">
        <f>(361+4043+3868+3495+1111+5959+0)*1.2</f>
        <v>22604.399999999998</v>
      </c>
      <c r="E5" s="3" t="s">
        <v>47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1.75" customHeight="1" x14ac:dyDescent="0.3">
      <c r="A6" s="12">
        <v>90195224</v>
      </c>
      <c r="B6" s="3" t="s">
        <v>18</v>
      </c>
      <c r="C6" s="3" t="s">
        <v>12</v>
      </c>
      <c r="D6" s="5">
        <f>(2212+1799+1933+2315+2040+2278+1011+2604+2976+2572+1749)*1.2</f>
        <v>28186.799999999999</v>
      </c>
      <c r="E6" s="3" t="s">
        <v>47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1.75" customHeight="1" x14ac:dyDescent="0.3">
      <c r="A7" s="12">
        <v>96841757</v>
      </c>
      <c r="B7" s="3" t="s">
        <v>25</v>
      </c>
      <c r="C7" s="3" t="s">
        <v>8</v>
      </c>
      <c r="D7" s="5">
        <f>(424+2207+1802+1977+1877+2253+2199)*1.2</f>
        <v>15286.8</v>
      </c>
      <c r="E7" s="3" t="s">
        <v>49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1.75" customHeight="1" x14ac:dyDescent="0.3">
      <c r="A8" s="12" t="s">
        <v>26</v>
      </c>
      <c r="B8" s="3" t="s">
        <v>27</v>
      </c>
      <c r="C8" s="13" t="s">
        <v>51</v>
      </c>
      <c r="D8" s="6">
        <f>121*1.2</f>
        <v>145.19999999999999</v>
      </c>
      <c r="E8" s="3" t="s">
        <v>49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1.75" customHeight="1" x14ac:dyDescent="0.3">
      <c r="A9" s="12">
        <v>96841758</v>
      </c>
      <c r="B9" s="3" t="s">
        <v>28</v>
      </c>
      <c r="C9" s="3" t="s">
        <v>8</v>
      </c>
      <c r="D9" s="5">
        <f>(3392+13190+12363+13190+12689+6026+5806+14574)*1.2</f>
        <v>97476</v>
      </c>
      <c r="E9" s="3" t="s">
        <v>49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1.75" customHeight="1" x14ac:dyDescent="0.3">
      <c r="A10" s="12">
        <v>95212455</v>
      </c>
      <c r="B10" s="3" t="s">
        <v>19</v>
      </c>
      <c r="C10" s="3" t="s">
        <v>11</v>
      </c>
      <c r="D10" s="5">
        <f>(1742+1431+1652+1590+1523+1860+2150)*1.2</f>
        <v>14337.6</v>
      </c>
      <c r="E10" s="3" t="s">
        <v>48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75" customHeight="1" x14ac:dyDescent="0.3">
      <c r="A11" s="14">
        <v>70252543</v>
      </c>
      <c r="B11" s="3" t="s">
        <v>20</v>
      </c>
      <c r="C11" s="3" t="s">
        <v>11</v>
      </c>
      <c r="D11" s="5">
        <f>(229+212+146+1978+337)*1.2</f>
        <v>3482.4</v>
      </c>
      <c r="E11" s="3" t="s">
        <v>49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1.75" customHeight="1" x14ac:dyDescent="0.3">
      <c r="A12" s="14">
        <v>83868712</v>
      </c>
      <c r="B12" s="17" t="s">
        <v>21</v>
      </c>
      <c r="C12" s="17" t="s">
        <v>11</v>
      </c>
      <c r="D12" s="18">
        <v>0</v>
      </c>
      <c r="E12" s="17" t="s">
        <v>49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1.75" customHeight="1" x14ac:dyDescent="0.3">
      <c r="A13" s="12">
        <v>12013637</v>
      </c>
      <c r="B13" s="3" t="s">
        <v>22</v>
      </c>
      <c r="C13" s="3" t="s">
        <v>10</v>
      </c>
      <c r="D13" s="5">
        <f>(4996+1388)*1.2</f>
        <v>7660.7999999999993</v>
      </c>
      <c r="E13" s="3" t="s">
        <v>50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.75" customHeight="1" x14ac:dyDescent="0.3">
      <c r="A14" s="12">
        <v>11880124</v>
      </c>
      <c r="B14" s="3" t="s">
        <v>23</v>
      </c>
      <c r="C14" s="3" t="s">
        <v>10</v>
      </c>
      <c r="D14" s="5">
        <f>(1983+748)*1.2</f>
        <v>3277.2</v>
      </c>
      <c r="E14" s="3" t="s">
        <v>50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1.75" customHeight="1" x14ac:dyDescent="0.3">
      <c r="A15" s="12">
        <v>94921993</v>
      </c>
      <c r="B15" s="3" t="s">
        <v>24</v>
      </c>
      <c r="C15" s="3" t="s">
        <v>9</v>
      </c>
      <c r="D15" s="5">
        <f>(2366+1876)*1.2</f>
        <v>5090.3999999999996</v>
      </c>
      <c r="E15" s="3" t="s">
        <v>49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75" customHeight="1" x14ac:dyDescent="0.3">
      <c r="A16" s="12">
        <v>80246794</v>
      </c>
      <c r="B16" s="3" t="s">
        <v>40</v>
      </c>
      <c r="C16" s="3" t="s">
        <v>3</v>
      </c>
      <c r="D16" s="5">
        <f>(253+243+266+86+101)*1.2</f>
        <v>1138.8</v>
      </c>
      <c r="E16" s="3" t="s">
        <v>47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.75" customHeight="1" x14ac:dyDescent="0.3">
      <c r="A17" s="14">
        <v>83397535</v>
      </c>
      <c r="B17" s="3" t="s">
        <v>30</v>
      </c>
      <c r="C17" s="3" t="s">
        <v>7</v>
      </c>
      <c r="D17" s="5">
        <f>(40+34)*1.2</f>
        <v>88.8</v>
      </c>
      <c r="E17" s="3" t="s">
        <v>47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.75" customHeight="1" x14ac:dyDescent="0.3">
      <c r="A18" s="12">
        <v>95120725</v>
      </c>
      <c r="B18" s="3" t="s">
        <v>29</v>
      </c>
      <c r="C18" s="3" t="s">
        <v>6</v>
      </c>
      <c r="D18" s="5">
        <f>(817+906)*1.2</f>
        <v>2067.6</v>
      </c>
      <c r="E18" s="3" t="s">
        <v>47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1.75" customHeight="1" x14ac:dyDescent="0.3">
      <c r="A19" s="12">
        <v>90386815</v>
      </c>
      <c r="B19" s="3" t="s">
        <v>31</v>
      </c>
      <c r="C19" s="3" t="s">
        <v>4</v>
      </c>
      <c r="D19" s="5">
        <f>(208+125)*1.2</f>
        <v>399.59999999999997</v>
      </c>
      <c r="E19" s="3" t="s">
        <v>52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1.75" customHeight="1" x14ac:dyDescent="0.3">
      <c r="A20" s="12">
        <v>28380101</v>
      </c>
      <c r="B20" s="3" t="s">
        <v>32</v>
      </c>
      <c r="C20" s="3" t="s">
        <v>5</v>
      </c>
      <c r="D20" s="5">
        <f>(361+328+11)*1.2</f>
        <v>840</v>
      </c>
      <c r="E20" s="3" t="s">
        <v>47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1.75" customHeight="1" x14ac:dyDescent="0.3">
      <c r="A21" s="12">
        <v>97900785</v>
      </c>
      <c r="B21" s="3" t="s">
        <v>33</v>
      </c>
      <c r="C21" s="3" t="s">
        <v>34</v>
      </c>
      <c r="D21" s="5">
        <f>(42+10+36)*1.2</f>
        <v>105.6</v>
      </c>
      <c r="E21" s="3" t="s">
        <v>47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1.75" customHeight="1" x14ac:dyDescent="0.3">
      <c r="A22" s="12">
        <v>71943965</v>
      </c>
      <c r="B22" s="3" t="s">
        <v>35</v>
      </c>
      <c r="C22" s="3" t="s">
        <v>2</v>
      </c>
      <c r="D22" s="5">
        <f>(4789+2067+3597)*1.2</f>
        <v>12543.6</v>
      </c>
      <c r="E22" s="3" t="s">
        <v>52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1.75" customHeight="1" x14ac:dyDescent="0.3">
      <c r="A23" s="12">
        <v>90674782</v>
      </c>
      <c r="B23" s="3" t="s">
        <v>38</v>
      </c>
      <c r="C23" s="3" t="s">
        <v>36</v>
      </c>
      <c r="D23" s="5">
        <f>(2905+805+382+2036)*1.2</f>
        <v>7353.5999999999995</v>
      </c>
      <c r="E23" s="3" t="s">
        <v>52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1.75" customHeight="1" x14ac:dyDescent="0.3">
      <c r="A24" s="12">
        <v>90674726</v>
      </c>
      <c r="B24" s="3" t="s">
        <v>39</v>
      </c>
      <c r="C24" s="3" t="s">
        <v>37</v>
      </c>
      <c r="D24" s="5">
        <f>(1866+1121+1436)*1.2</f>
        <v>5307.5999999999995</v>
      </c>
      <c r="E24" s="3" t="s">
        <v>52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1.75" customHeight="1" x14ac:dyDescent="0.3">
      <c r="A25" s="12" t="s">
        <v>53</v>
      </c>
      <c r="B25" s="3" t="s">
        <v>54</v>
      </c>
      <c r="C25" s="3" t="s">
        <v>61</v>
      </c>
      <c r="D25" s="5">
        <f>(914+412+1300+815)*1.2</f>
        <v>4129.2</v>
      </c>
      <c r="E25" s="3" t="s">
        <v>55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1.75" customHeight="1" x14ac:dyDescent="0.3">
      <c r="A26" s="12">
        <v>83464326</v>
      </c>
      <c r="B26" s="3" t="s">
        <v>41</v>
      </c>
      <c r="C26" s="3" t="s">
        <v>42</v>
      </c>
      <c r="D26" s="5">
        <f>(77+83)*1.2</f>
        <v>192</v>
      </c>
      <c r="E26" s="3" t="s">
        <v>49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1.75" customHeight="1" x14ac:dyDescent="0.3">
      <c r="A27" s="12">
        <v>96291145</v>
      </c>
      <c r="B27" s="12" t="s">
        <v>43</v>
      </c>
      <c r="C27" s="3" t="s">
        <v>42</v>
      </c>
      <c r="D27" s="5">
        <f>(165+155+184+187+57)*1.2</f>
        <v>897.6</v>
      </c>
      <c r="E27" s="3" t="s">
        <v>49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1.75" customHeight="1" x14ac:dyDescent="0.3">
      <c r="A28" s="12">
        <v>95120595</v>
      </c>
      <c r="B28" s="12" t="s">
        <v>44</v>
      </c>
      <c r="C28" s="3" t="s">
        <v>42</v>
      </c>
      <c r="D28" s="5">
        <f>(177+184+182+51)*1.2</f>
        <v>712.8</v>
      </c>
      <c r="E28" s="3" t="s">
        <v>56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32.25" customHeight="1" x14ac:dyDescent="0.3">
      <c r="A29" s="12"/>
      <c r="B29" s="12"/>
      <c r="C29" s="15" t="s">
        <v>58</v>
      </c>
      <c r="D29" s="8">
        <f>SUM(D2:D28)</f>
        <v>822934.8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8.8" x14ac:dyDescent="0.3">
      <c r="A30" s="9"/>
      <c r="B30" s="9"/>
      <c r="C30" s="10"/>
      <c r="D30" s="16" t="s">
        <v>60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3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3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3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3">
      <c r="B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3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3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3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3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3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3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3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3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3">
      <c r="A53" s="1"/>
      <c r="B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3">
      <c r="A54" s="1"/>
      <c r="B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3">
      <c r="A55" s="1"/>
      <c r="B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3">
      <c r="A56" s="1"/>
      <c r="B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3">
      <c r="A57" s="1"/>
      <c r="B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3">
      <c r="A58" s="1"/>
      <c r="B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3">
      <c r="A59" s="1"/>
      <c r="B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">
      <c r="A60" s="1"/>
      <c r="B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">
      <c r="B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3"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3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3">
      <c r="B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">
      <c r="A71" s="1"/>
      <c r="B71" s="1"/>
      <c r="C71" s="2"/>
    </row>
    <row r="72" spans="1:16" x14ac:dyDescent="0.3">
      <c r="A72" s="1"/>
    </row>
  </sheetData>
  <pageMargins left="0.70866141732283472" right="0.70866141732283472" top="0.74803149606299213" bottom="0.74803149606299213" header="0.31496062992125984" footer="0.31496062992125984"/>
  <pageSetup paperSize="9" scale="58" fitToWidth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1" sqref="C11:D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TAURON Polska Energia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Pocięgiel Michał</dc:creator>
  <cp:lastModifiedBy>UPJPII</cp:lastModifiedBy>
  <cp:lastPrinted>2022-05-16T09:09:18Z</cp:lastPrinted>
  <dcterms:created xsi:type="dcterms:W3CDTF">2016-01-15T07:21:31Z</dcterms:created>
  <dcterms:modified xsi:type="dcterms:W3CDTF">2022-05-16T11:15:41Z</dcterms:modified>
</cp:coreProperties>
</file>